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100" windowHeight="111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<sst xmlns="http://schemas.openxmlformats.org/spreadsheetml/2006/main" count="59" uniqueCount="50">
  <si>
    <t>Do Not Remove- Calculations Table</t>
  </si>
  <si>
    <t>F--</t>
  </si>
  <si>
    <t>F-</t>
  </si>
  <si>
    <t>F</t>
  </si>
  <si>
    <t>D-</t>
  </si>
  <si>
    <t>D</t>
  </si>
  <si>
    <t>D+</t>
  </si>
  <si>
    <t>C-</t>
  </si>
  <si>
    <t xml:space="preserve">C </t>
  </si>
  <si>
    <t>C+</t>
  </si>
  <si>
    <t>B-</t>
  </si>
  <si>
    <t xml:space="preserve">B </t>
  </si>
  <si>
    <t>B+</t>
  </si>
  <si>
    <t>A-</t>
  </si>
  <si>
    <t xml:space="preserve">A </t>
  </si>
  <si>
    <t>A+</t>
  </si>
  <si>
    <t>A++</t>
  </si>
  <si>
    <t>Total</t>
  </si>
  <si>
    <t>Now</t>
  </si>
  <si>
    <t>Left</t>
  </si>
  <si>
    <t>Amount Budgeted For Duration</t>
  </si>
  <si>
    <t>Minimum Amount Weekly</t>
  </si>
  <si>
    <t>Total Budgeted To Current Week</t>
  </si>
  <si>
    <t>$ Left To Pay (Budget)</t>
  </si>
  <si>
    <t>Due Date For Bill</t>
  </si>
  <si>
    <t>Date Paid</t>
  </si>
  <si>
    <t>House</t>
  </si>
  <si>
    <t>Credit Card</t>
  </si>
  <si>
    <t>Life Insurance</t>
  </si>
  <si>
    <t>Car/ House Insurance</t>
  </si>
  <si>
    <t>Qu</t>
  </si>
  <si>
    <t>Mortgage Insurance</t>
  </si>
  <si>
    <t>Bi-An</t>
  </si>
  <si>
    <t>Cable</t>
  </si>
  <si>
    <t>CL&amp;P</t>
  </si>
  <si>
    <t>Phone</t>
  </si>
  <si>
    <t>Oil</t>
  </si>
  <si>
    <t>Grocery</t>
  </si>
  <si>
    <t>Wk</t>
  </si>
  <si>
    <t>Vehicle Tax</t>
  </si>
  <si>
    <t>An</t>
  </si>
  <si>
    <t>Cellular Phone</t>
  </si>
  <si>
    <t>Property Tax</t>
  </si>
  <si>
    <t>Trumpet</t>
  </si>
  <si>
    <t>$ Left To Pay (Budget Wise)</t>
  </si>
  <si>
    <t xml:space="preserve">         </t>
  </si>
  <si>
    <t>Deposit</t>
  </si>
  <si>
    <t>Actual Checkbook Balance</t>
  </si>
  <si>
    <t>Over Budget</t>
  </si>
  <si>
    <t>Grade For Budget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</si>
</sst>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58" formatCode="$#0.00"/>
    <numFmt numFmtId="59" formatCode="$#0"/>
  </numFmts>
  <fonts count="20">
    <font>
      <sz val="9"/>
      <color indexed="9"/>
      <name val="Geneva"/>
      <family val="0"/>
    </font>
    <font>
      <sz val="12"/>
      <color indexed="9"/>
      <name val="Helvetica"/>
      <family val="0"/>
    </font>
    <font>
      <b/>
      <sz val="14"/>
      <color indexed="9"/>
      <name val="Helvetica"/>
      <family val="0"/>
    </font>
    <font>
      <i/>
      <sz val="12"/>
      <color indexed="9"/>
      <name val="Helvetica"/>
      <family val="0"/>
    </font>
    <font>
      <b/>
      <sz val="9"/>
      <color indexed="9"/>
      <name val="Geneva"/>
      <family val="0"/>
    </font>
    <font>
      <b/>
      <sz val="10"/>
      <color indexed="9"/>
      <name val="Geneva"/>
      <family val="0"/>
    </font>
    <font>
      <sz val="10"/>
      <color indexed="10"/>
      <name val="Geneva"/>
      <family val="0"/>
    </font>
    <font>
      <sz val="10"/>
      <color indexed="9"/>
      <name val="Geneva"/>
      <family val="0"/>
    </font>
    <font>
      <b/>
      <sz val="10"/>
      <color indexed="11"/>
      <name val="Geneva"/>
      <family val="0"/>
    </font>
    <font>
      <sz val="9"/>
      <color indexed="10"/>
      <name val="Geneva"/>
      <family val="0"/>
    </font>
    <font>
      <b/>
      <sz val="9"/>
      <color indexed="13"/>
      <name val="Geneva"/>
      <family val="0"/>
    </font>
    <font>
      <b/>
      <sz val="9"/>
      <color indexed="11"/>
      <name val="Geneva"/>
      <family val="0"/>
    </font>
    <font>
      <b/>
      <sz val="12"/>
      <color indexed="9"/>
      <name val="Geneva"/>
      <family val="0"/>
    </font>
    <font>
      <sz val="9"/>
      <color indexed="12"/>
      <name val="Geneva"/>
      <family val="0"/>
    </font>
    <font>
      <b/>
      <sz val="9"/>
      <color indexed="14"/>
      <name val="Geneva"/>
      <family val="0"/>
    </font>
    <font>
      <sz val="9"/>
      <color indexed="8"/>
      <name val="Geneva"/>
      <family val="0"/>
    </font>
    <font>
      <b/>
      <sz val="12"/>
      <color indexed="9"/>
      <name val="Helvetica"/>
      <family val="0"/>
    </font>
    <font>
      <sz val="12"/>
      <color indexed="9"/>
      <name val="New York"/>
      <family val="0"/>
    </font>
    <font>
      <sz val="36"/>
      <color indexed="8"/>
      <name val="Palatino"/>
      <family val="0"/>
    </font>
    <font>
      <sz val="12"/>
      <color indexed="9"/>
      <name val="Times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0" fillId="0" borderId="0">
      <alignment/>
      <protection locked="0"/>
    </xf>
    <xf numFmtId="0" fontId="1" fillId="0" borderId="0">
      <alignment/>
      <protection locked="0"/>
    </xf>
    <xf numFmtId="0" fontId="0" fillId="0" borderId="0">
      <alignment/>
      <protection locked="0"/>
    </xf>
    <xf numFmtId="0" fontId="2" fillId="0" borderId="0">
      <alignment/>
      <protection locked="0"/>
    </xf>
    <xf numFmtId="0" fontId="1" fillId="0" borderId="0">
      <alignment/>
      <protection locked="0"/>
    </xf>
    <xf numFmtId="0" fontId="16" fillId="0" borderId="0">
      <alignment/>
      <protection locked="0"/>
    </xf>
  </cellStyleXfs>
  <cellXfs count="62">
    <xf numFmtId="0" fontId="0" fillId="0" borderId="0" xfId="0" applyAlignment="1">
      <alignment/>
    </xf>
    <xf numFmtId="0" fontId="1" fillId="0" borderId="0" xfId="0" applyAlignment="1">
      <alignment/>
    </xf>
    <xf numFmtId="0" fontId="3" fillId="0" borderId="0" xfId="0" applyAlignment="1">
      <alignment/>
    </xf>
    <xf numFmtId="0" fontId="4" fillId="0" borderId="0" xfId="0" applyAlignment="1">
      <alignment/>
    </xf>
    <xf numFmtId="0" fontId="5" fillId="0" borderId="1" xfId="0" applyAlignment="1">
      <alignment horizontal="center" wrapText="1"/>
    </xf>
    <xf numFmtId="0" fontId="0" fillId="0" borderId="1" xfId="0" applyAlignment="1">
      <alignment/>
    </xf>
    <xf numFmtId="0" fontId="0" fillId="0" borderId="1" xfId="0" applyAlignment="1">
      <alignment/>
    </xf>
    <xf numFmtId="0" fontId="4" fillId="0" borderId="1" xfId="0" applyAlignment="1">
      <alignment horizontal="center" wrapText="1"/>
    </xf>
    <xf numFmtId="0" fontId="6" fillId="0" borderId="2" xfId="0" applyAlignment="1">
      <alignment horizontal="center"/>
    </xf>
    <xf numFmtId="0" fontId="0" fillId="0" borderId="3" xfId="0" applyAlignment="1">
      <alignment/>
    </xf>
    <xf numFmtId="0" fontId="7" fillId="0" borderId="2" xfId="0" applyAlignment="1">
      <alignment horizontal="center"/>
    </xf>
    <xf numFmtId="0" fontId="8" fillId="0" borderId="1" xfId="0" applyAlignment="1">
      <alignment horizontal="center"/>
    </xf>
    <xf numFmtId="0" fontId="7" fillId="0" borderId="1" xfId="0" applyAlignment="1">
      <alignment horizontal="center"/>
    </xf>
    <xf numFmtId="0" fontId="7" fillId="0" borderId="4" xfId="0" applyAlignment="1">
      <alignment horizontal="center"/>
    </xf>
    <xf numFmtId="0" fontId="0" fillId="0" borderId="3" xfId="0" applyAlignment="1">
      <alignment/>
    </xf>
    <xf numFmtId="58" fontId="0" fillId="0" borderId="0" xfId="0" applyAlignment="1">
      <alignment/>
    </xf>
    <xf numFmtId="0" fontId="9" fillId="0" borderId="2" xfId="0" applyAlignment="1">
      <alignment horizontal="center" wrapText="1"/>
    </xf>
    <xf numFmtId="58" fontId="10" fillId="0" borderId="4" xfId="0" applyAlignment="1">
      <alignment wrapText="1"/>
    </xf>
    <xf numFmtId="0" fontId="4" fillId="0" borderId="0" xfId="0" applyAlignment="1">
      <alignment wrapText="1"/>
    </xf>
    <xf numFmtId="0" fontId="4" fillId="0" borderId="5" xfId="0" applyAlignment="1">
      <alignment horizontal="center" wrapText="1"/>
    </xf>
    <xf numFmtId="58" fontId="11" fillId="0" borderId="6" xfId="0" applyAlignment="1">
      <alignment horizontal="center" wrapText="1"/>
    </xf>
    <xf numFmtId="0" fontId="12" fillId="0" borderId="0" xfId="0" applyAlignment="1">
      <alignment horizontal="center"/>
    </xf>
    <xf numFmtId="0" fontId="4" fillId="0" borderId="0" xfId="0" applyAlignment="1">
      <alignment horizontal="center" wrapText="1"/>
    </xf>
    <xf numFmtId="58" fontId="0" fillId="0" borderId="0" xfId="0" applyAlignment="1">
      <alignment horizontal="center" wrapText="1"/>
    </xf>
    <xf numFmtId="0" fontId="10" fillId="0" borderId="0" xfId="0" applyAlignment="1">
      <alignment horizontal="center" wrapText="1"/>
    </xf>
    <xf numFmtId="0" fontId="7" fillId="0" borderId="1" xfId="0" applyAlignment="1">
      <alignment horizontal="center" wrapText="1"/>
    </xf>
    <xf numFmtId="58" fontId="0" fillId="0" borderId="7" xfId="0" applyAlignment="1">
      <alignment/>
    </xf>
    <xf numFmtId="58" fontId="0" fillId="0" borderId="4" xfId="0" applyAlignment="1">
      <alignment wrapText="1"/>
    </xf>
    <xf numFmtId="58" fontId="13" fillId="0" borderId="0" xfId="0" applyAlignment="1">
      <alignment wrapText="1"/>
    </xf>
    <xf numFmtId="58" fontId="11" fillId="0" borderId="6" xfId="0" applyAlignment="1">
      <alignment/>
    </xf>
    <xf numFmtId="58" fontId="4" fillId="0" borderId="5" xfId="0" applyAlignment="1">
      <alignment horizontal="center" wrapText="1"/>
    </xf>
    <xf numFmtId="58" fontId="0" fillId="0" borderId="6" xfId="0" applyAlignment="1">
      <alignment horizontal="center" wrapText="1"/>
    </xf>
    <xf numFmtId="0" fontId="4" fillId="0" borderId="5" xfId="0" applyAlignment="1">
      <alignment horizontal="center" wrapText="1"/>
    </xf>
    <xf numFmtId="0" fontId="14" fillId="0" borderId="6" xfId="0" applyAlignment="1">
      <alignment horizontal="center"/>
    </xf>
    <xf numFmtId="14" fontId="6" fillId="0" borderId="1" xfId="0" applyAlignment="1">
      <alignment horizontal="center" wrapText="1"/>
    </xf>
    <xf numFmtId="0" fontId="0" fillId="0" borderId="3" xfId="0" applyAlignment="1">
      <alignment horizontal="center" wrapText="1"/>
    </xf>
    <xf numFmtId="0" fontId="0" fillId="0" borderId="6" xfId="0" applyAlignment="1">
      <alignment horizontal="center" wrapText="1"/>
    </xf>
    <xf numFmtId="58" fontId="4" fillId="0" borderId="0" xfId="0" applyAlignment="1">
      <alignment wrapText="1"/>
    </xf>
    <xf numFmtId="9" fontId="0" fillId="0" borderId="0" xfId="0" applyAlignment="1">
      <alignment/>
    </xf>
    <xf numFmtId="14" fontId="0" fillId="0" borderId="3" xfId="0" applyAlignment="1">
      <alignment horizontal="center" wrapText="1"/>
    </xf>
    <xf numFmtId="14" fontId="0" fillId="0" borderId="6" xfId="0" applyAlignment="1">
      <alignment horizontal="center" wrapText="1"/>
    </xf>
    <xf numFmtId="0" fontId="5" fillId="0" borderId="0" xfId="0" applyAlignment="1">
      <alignment horizontal="center" wrapText="1"/>
    </xf>
    <xf numFmtId="1" fontId="0" fillId="0" borderId="0" xfId="0" applyAlignment="1">
      <alignment/>
    </xf>
    <xf numFmtId="0" fontId="4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5" fillId="0" borderId="8" xfId="0" applyAlignment="1">
      <alignment/>
    </xf>
    <xf numFmtId="59" fontId="0" fillId="0" borderId="9" xfId="0" applyAlignment="1">
      <alignment/>
    </xf>
    <xf numFmtId="0" fontId="0" fillId="0" borderId="10" xfId="0" applyAlignment="1">
      <alignment horizontal="right"/>
    </xf>
    <xf numFmtId="0" fontId="15" fillId="0" borderId="11" xfId="0" applyAlignment="1">
      <alignment/>
    </xf>
    <xf numFmtId="59" fontId="0" fillId="0" borderId="0" xfId="0" applyAlignment="1">
      <alignment/>
    </xf>
    <xf numFmtId="0" fontId="0" fillId="0" borderId="12" xfId="0" applyAlignment="1">
      <alignment horizontal="right"/>
    </xf>
    <xf numFmtId="9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0" borderId="13" xfId="0" applyAlignment="1">
      <alignment/>
    </xf>
    <xf numFmtId="59" fontId="0" fillId="0" borderId="7" xfId="0" applyAlignment="1">
      <alignment/>
    </xf>
    <xf numFmtId="0" fontId="0" fillId="0" borderId="14" xfId="0" applyAlignment="1">
      <alignment horizontal="right"/>
    </xf>
    <xf numFmtId="0" fontId="4" fillId="0" borderId="5" xfId="0" applyAlignment="1">
      <alignment horizontal="center"/>
    </xf>
    <xf numFmtId="14" fontId="17" fillId="0" borderId="6" xfId="0" applyAlignment="1">
      <alignment horizontal="center" wrapText="1"/>
    </xf>
    <xf numFmtId="0" fontId="18" fillId="0" borderId="0" xfId="0" applyAlignment="1">
      <alignment/>
    </xf>
    <xf numFmtId="0" fontId="19" fillId="0" borderId="0" xfId="0" applyAlignment="1">
      <alignment/>
    </xf>
    <xf numFmtId="0" fontId="0" fillId="0" borderId="0" xfId="20">
      <alignment/>
      <protection locked="0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Default" xfId="20"/>
    <cellStyle name="Default SS" xfId="21"/>
    <cellStyle name="Header" xfId="22"/>
    <cellStyle name="Body" xfId="23"/>
    <cellStyle name="Footer" xfId="24"/>
    <cellStyle name="Default TB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6D0091"/>
      <rgbColor rgb="00009111"/>
      <rgbColor rgb="004300B6"/>
      <rgbColor rgb="00FF001F"/>
      <rgbColor rgb="00DA001A"/>
      <rgbColor rgb="00505050"/>
      <rgbColor rgb="00404040"/>
      <rgbColor rgb="005F5FFF"/>
      <rgbColor rgb="00731FFF"/>
      <rgbColor rgb="0000FFDF"/>
      <rgbColor rgb="00FDFDFD"/>
      <rgbColor rgb="006D6D00"/>
      <rgbColor rgb="0000516D"/>
      <rgbColor rgb="00F3F3F3"/>
      <rgbColor rgb="00DFF7FF"/>
      <rgbColor rgb="0000B65A"/>
      <rgbColor rgb="00DADA00"/>
      <rgbColor rgb="00240004"/>
      <rgbColor rgb="00808080"/>
      <rgbColor rgb="00DFDFFF"/>
      <rgbColor rgb="00BFBFFF"/>
      <rgbColor rgb="009F9FFF"/>
      <rgbColor rgb="007F7FFF"/>
      <rgbColor rgb="003F3FFF"/>
      <rgbColor rgb="001F1FFF"/>
      <rgbColor rgb="000000FF"/>
      <rgbColor rgb="000000DA"/>
      <rgbColor rgb="000000B6"/>
      <rgbColor rgb="00000091"/>
      <rgbColor rgb="0000006D"/>
      <rgbColor rgb="00000048"/>
      <rgbColor rgb="00000024"/>
      <rgbColor rgb="00010101"/>
      <rgbColor rgb="00FEFEFE"/>
      <rgbColor rgb="00EBDFFF"/>
      <rgbColor rgb="00D7BFFF"/>
      <rgbColor rgb="00C39FFF"/>
      <rgbColor rgb="00AF7FFF"/>
      <rgbColor rgb="009B5FFF"/>
      <rgbColor rgb="00873FFF"/>
      <rgbColor rgb="005F00FF"/>
      <rgbColor rgb="005100DA"/>
      <rgbColor rgb="00360091"/>
      <rgbColor rgb="0028006D"/>
      <rgbColor rgb="001B0048"/>
      <rgbColor rgb="000D0024"/>
      <rgbColor rgb="00020202"/>
      <rgbColor rgb="00F7DFFF"/>
      <rgbColor rgb="00EFBFFF"/>
      <rgbColor rgb="00E79FFF"/>
      <rgbColor rgb="00DF7FFF"/>
      <rgbColor rgb="00D75FFF"/>
      <rgbColor rgb="00CF3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T31"/>
  <sheetViews>
    <sheetView showGridLines="0" showRowColHeaders="0" tabSelected="1" showOutlineSymbols="0" defaultGridColor="0" zoomScaleSheetLayoutView="100" colorId="0" workbookViewId="0" topLeftCell="A1">
      <selection activeCell="A1" sqref="A1"/>
    </sheetView>
  </sheetViews>
  <sheetFormatPr defaultColWidth="10.00390625" defaultRowHeight="13.5" customHeight="1"/>
  <cols>
    <col min="1" max="1" width="14.875" style="61" customWidth="1"/>
    <col min="2" max="4" width="4.375" style="61" customWidth="1"/>
    <col min="8" max="8" width="9.875" style="61" customWidth="1"/>
    <col min="9" max="9" width="7.125" style="61" customWidth="1"/>
    <col min="10" max="13" width="9.875" style="61" customWidth="1"/>
    <col min="31" max="31" width="5.375" style="61" customWidth="1"/>
    <col min="32" max="42" width="6.25390625" style="61" customWidth="1"/>
    <col min="43" max="46" width="5.75390625" style="61" customWidth="1"/>
  </cols>
  <sheetData>
    <row r="1" ht="13.5" customHeight="1">
      <c r="AK1" s="61" t="s">
        <v>0</v>
      </c>
    </row>
    <row r="2" spans="31:46" ht="13.5" customHeight="1">
      <c r="AE2" s="46"/>
      <c r="AF2" s="49">
        <f>($AT$3*9)</f>
        <v>9339.75</v>
      </c>
      <c r="AG2" s="49">
        <f>($AT$3*2)</f>
        <v>2075.5</v>
      </c>
      <c r="AH2" s="49">
        <f>($AT$3*1.8)</f>
        <v>1867.95</v>
      </c>
      <c r="AI2" s="49">
        <f>($AT$3*1.6)</f>
        <v>1660.4</v>
      </c>
      <c r="AJ2" s="49">
        <f>($AT$3*1.4)</f>
        <v>1452.85</v>
      </c>
      <c r="AK2" s="49">
        <f>($AT$3*1.2)</f>
        <v>1245.3</v>
      </c>
      <c r="AL2" s="49">
        <f>($AT$3*1)</f>
        <v>1037.75</v>
      </c>
      <c r="AM2" s="49">
        <f>($AT$3*0.9)</f>
        <v>933.975</v>
      </c>
      <c r="AN2" s="49">
        <f>($AT$3*0.8)</f>
        <v>830.2</v>
      </c>
      <c r="AO2" s="49">
        <f>($AT$3*0.7)</f>
        <v>726.425</v>
      </c>
      <c r="AP2" s="49">
        <f>($AT$3*0.6)</f>
        <v>622.65</v>
      </c>
      <c r="AQ2" s="49">
        <f>($AT$3*0.5)</f>
        <v>518.875</v>
      </c>
      <c r="AR2" s="49">
        <f>($AT$3*0.4)</f>
        <v>415.1</v>
      </c>
      <c r="AS2" s="49">
        <f>($AT$3*0.3)</f>
        <v>311.325</v>
      </c>
      <c r="AT2" s="54"/>
    </row>
    <row r="3" spans="31:46" ht="13.5" customHeight="1">
      <c r="AE3" s="47">
        <f>(-10000)</f>
        <v>-10000</v>
      </c>
      <c r="AF3" s="50">
        <f>($AT$3-AF2)</f>
        <v>-8302</v>
      </c>
      <c r="AG3" s="50">
        <f>($AT$3-AG2)</f>
        <v>-1037.75</v>
      </c>
      <c r="AH3" s="50">
        <f>($AT$3-AH2)</f>
        <v>-830.2</v>
      </c>
      <c r="AI3" s="50">
        <f>($AT$3-AI2)</f>
        <v>-622.6500000000001</v>
      </c>
      <c r="AJ3" s="50">
        <f>($AT$3-AJ2)</f>
        <v>-415.0999999999999</v>
      </c>
      <c r="AK3" s="50">
        <f>($AT$3-AK2)</f>
        <v>-207.54999999999995</v>
      </c>
      <c r="AL3" s="50">
        <f>($AT$3-AL2)</f>
        <v>0</v>
      </c>
      <c r="AM3" s="50">
        <f>($AT$3-AM2)</f>
        <v>103.77499999999998</v>
      </c>
      <c r="AN3" s="50">
        <f>($AT$3-AN2)</f>
        <v>207.54999999999995</v>
      </c>
      <c r="AO3" s="50">
        <f>($AT$3-AO2)</f>
        <v>311.32500000000005</v>
      </c>
      <c r="AP3" s="50">
        <f>($AT$3-AP2)</f>
        <v>415.1</v>
      </c>
      <c r="AQ3" s="50">
        <f>($AT$3-AQ2)</f>
        <v>518.875</v>
      </c>
      <c r="AR3" s="50">
        <f>($AT$3-AR2)</f>
        <v>622.65</v>
      </c>
      <c r="AS3" s="50">
        <f>($AT$3-AS2)</f>
        <v>726.425</v>
      </c>
      <c r="AT3" s="55">
        <f>$G$27</f>
        <v>1037.75</v>
      </c>
    </row>
    <row r="4" spans="31:46" ht="13.5" customHeight="1">
      <c r="AE4" s="48" t="s">
        <v>1</v>
      </c>
      <c r="AF4" s="51" t="s">
        <v>2</v>
      </c>
      <c r="AG4" s="51" t="s">
        <v>3</v>
      </c>
      <c r="AH4" s="51" t="s">
        <v>4</v>
      </c>
      <c r="AI4" s="51" t="s">
        <v>5</v>
      </c>
      <c r="AJ4" s="51" t="s">
        <v>6</v>
      </c>
      <c r="AK4" s="51" t="s">
        <v>7</v>
      </c>
      <c r="AL4" s="51" t="s">
        <v>8</v>
      </c>
      <c r="AM4" s="51" t="s">
        <v>9</v>
      </c>
      <c r="AN4" s="51" t="s">
        <v>10</v>
      </c>
      <c r="AO4" s="51" t="s">
        <v>11</v>
      </c>
      <c r="AP4" s="51" t="s">
        <v>12</v>
      </c>
      <c r="AQ4" s="51" t="s">
        <v>13</v>
      </c>
      <c r="AR4" s="51" t="s">
        <v>14</v>
      </c>
      <c r="AS4" s="51" t="s">
        <v>15</v>
      </c>
      <c r="AT4" s="56" t="s">
        <v>16</v>
      </c>
    </row>
    <row r="6" spans="1:10" ht="52.5" customHeight="1">
      <c r="A6" s="4"/>
      <c r="B6" s="8" t="s">
        <v>17</v>
      </c>
      <c r="C6" s="11" t="s">
        <v>18</v>
      </c>
      <c r="D6" s="13" t="s">
        <v>19</v>
      </c>
      <c r="E6" s="16" t="s">
        <v>20</v>
      </c>
      <c r="F6" s="25" t="s">
        <v>21</v>
      </c>
      <c r="G6" s="25" t="s">
        <v>22</v>
      </c>
      <c r="H6" s="25" t="s">
        <v>23</v>
      </c>
      <c r="I6" s="34" t="s">
        <v>24</v>
      </c>
      <c r="J6" s="34" t="s">
        <v>25</v>
      </c>
    </row>
    <row r="7" spans="1:10" ht="13.5" customHeight="1">
      <c r="A7" s="5" t="s">
        <v>26</v>
      </c>
      <c r="B7" s="9">
        <v>4</v>
      </c>
      <c r="C7" s="9">
        <v>0</v>
      </c>
      <c r="D7" s="14">
        <f>B7-C7</f>
        <v>4</v>
      </c>
      <c r="E7" s="15">
        <v>1200</v>
      </c>
      <c r="F7" s="26">
        <f>(E7/B7)</f>
        <v>300</v>
      </c>
      <c r="G7" s="26">
        <f>(F7*C7)</f>
        <v>0</v>
      </c>
      <c r="H7" s="26">
        <f>(E7-G7)</f>
        <v>1200</v>
      </c>
      <c r="I7" s="35">
        <v>10</v>
      </c>
      <c r="J7" s="39">
        <v>35077</v>
      </c>
    </row>
    <row r="8" spans="1:10" ht="13.5" customHeight="1">
      <c r="A8" s="5" t="s">
        <v>27</v>
      </c>
      <c r="B8" s="9">
        <v>4</v>
      </c>
      <c r="C8" s="9">
        <v>5</v>
      </c>
      <c r="D8" s="14">
        <f>B8-C8</f>
        <v>-1</v>
      </c>
      <c r="E8" s="15">
        <v>200</v>
      </c>
      <c r="F8" s="26">
        <f>(E8/B8)</f>
        <v>50</v>
      </c>
      <c r="G8" s="26">
        <f>(F8*C8)</f>
        <v>250</v>
      </c>
      <c r="H8" s="26">
        <f>(E8-G8)</f>
        <v>-50</v>
      </c>
      <c r="I8" s="35">
        <v>1</v>
      </c>
      <c r="J8" s="39"/>
    </row>
    <row r="9" spans="1:10" ht="13.5" customHeight="1">
      <c r="A9" s="5" t="s">
        <v>28</v>
      </c>
      <c r="B9" s="9">
        <v>4</v>
      </c>
      <c r="C9" s="9">
        <v>2</v>
      </c>
      <c r="D9" s="14">
        <f>B9-C9</f>
        <v>2</v>
      </c>
      <c r="E9" s="15">
        <v>60</v>
      </c>
      <c r="F9" s="26">
        <f>(E9/B9)</f>
        <v>15</v>
      </c>
      <c r="G9" s="26">
        <f>(F9*C9)</f>
        <v>30</v>
      </c>
      <c r="H9" s="26">
        <f>(E9-G9)</f>
        <v>30</v>
      </c>
      <c r="I9" s="35">
        <v>15</v>
      </c>
      <c r="J9" s="39"/>
    </row>
    <row r="10" spans="1:10" ht="13.5" customHeight="1">
      <c r="A10" s="5" t="s">
        <v>29</v>
      </c>
      <c r="B10" s="9">
        <v>13</v>
      </c>
      <c r="C10" s="9">
        <v>0</v>
      </c>
      <c r="D10" s="14">
        <f>B10-C10</f>
        <v>13</v>
      </c>
      <c r="E10" s="15">
        <v>471.25</v>
      </c>
      <c r="F10" s="26">
        <f>(E10/B10)</f>
        <v>36.25</v>
      </c>
      <c r="G10" s="26">
        <f>(F10*C10)</f>
        <v>0</v>
      </c>
      <c r="H10" s="26">
        <f>(E10-G10)</f>
        <v>471.25</v>
      </c>
      <c r="I10" s="35" t="s">
        <v>30</v>
      </c>
      <c r="J10" s="39">
        <v>35077</v>
      </c>
    </row>
    <row r="11" spans="1:10" ht="13.5" customHeight="1">
      <c r="A11" s="5" t="s">
        <v>31</v>
      </c>
      <c r="B11" s="9">
        <v>26</v>
      </c>
      <c r="C11" s="9">
        <v>26</v>
      </c>
      <c r="D11" s="14">
        <f>B11-C11</f>
        <v>0</v>
      </c>
      <c r="E11" s="15">
        <v>78</v>
      </c>
      <c r="F11" s="26">
        <f>(E11/B11)</f>
        <v>3</v>
      </c>
      <c r="G11" s="26">
        <f>(F11*C11)</f>
        <v>78</v>
      </c>
      <c r="H11" s="26">
        <f>(E11-G11)</f>
        <v>0</v>
      </c>
      <c r="I11" s="35" t="s">
        <v>32</v>
      </c>
      <c r="J11" s="39"/>
    </row>
    <row r="12" spans="1:10" ht="13.5" customHeight="1">
      <c r="A12" s="5" t="s">
        <v>33</v>
      </c>
      <c r="B12" s="9">
        <v>4</v>
      </c>
      <c r="C12" s="9">
        <v>3</v>
      </c>
      <c r="D12" s="14">
        <f>B12-C12</f>
        <v>1</v>
      </c>
      <c r="E12" s="15">
        <v>37</v>
      </c>
      <c r="F12" s="26">
        <f>(E12/B12)</f>
        <v>9.25</v>
      </c>
      <c r="G12" s="26">
        <f>(F12*C12)</f>
        <v>27.75</v>
      </c>
      <c r="H12" s="26">
        <f>(E12-G12)</f>
        <v>9.25</v>
      </c>
      <c r="I12" s="35">
        <v>1</v>
      </c>
      <c r="J12" s="39"/>
    </row>
    <row r="13" spans="1:10" ht="13.5" customHeight="1">
      <c r="A13" s="5" t="s">
        <v>34</v>
      </c>
      <c r="B13" s="9">
        <v>4</v>
      </c>
      <c r="C13" s="9">
        <v>0</v>
      </c>
      <c r="D13" s="14">
        <f>B13-C13</f>
        <v>4</v>
      </c>
      <c r="E13" s="15">
        <v>100</v>
      </c>
      <c r="F13" s="26">
        <f>(E13/B13)</f>
        <v>25</v>
      </c>
      <c r="G13" s="26">
        <f>(F13*C13)</f>
        <v>0</v>
      </c>
      <c r="H13" s="26">
        <f>(E13-G13)</f>
        <v>100</v>
      </c>
      <c r="I13" s="35">
        <v>30</v>
      </c>
      <c r="J13" s="39">
        <v>35077</v>
      </c>
    </row>
    <row r="14" spans="1:10" ht="13.5" customHeight="1">
      <c r="A14" s="5" t="s">
        <v>35</v>
      </c>
      <c r="B14" s="9">
        <v>4</v>
      </c>
      <c r="C14" s="9">
        <v>2</v>
      </c>
      <c r="D14" s="14">
        <f>B14-C14</f>
        <v>2</v>
      </c>
      <c r="E14" s="15">
        <v>35</v>
      </c>
      <c r="F14" s="26">
        <f>(E14/B14)</f>
        <v>8.75</v>
      </c>
      <c r="G14" s="26">
        <f>(F14*C14)</f>
        <v>17.5</v>
      </c>
      <c r="H14" s="26">
        <f>(E14-G14)</f>
        <v>17.5</v>
      </c>
      <c r="I14" s="35">
        <v>25</v>
      </c>
      <c r="J14" s="39"/>
    </row>
    <row r="15" spans="1:10" ht="13.5" customHeight="1">
      <c r="A15" s="5" t="s">
        <v>36</v>
      </c>
      <c r="B15" s="9">
        <v>13</v>
      </c>
      <c r="C15" s="9">
        <v>2</v>
      </c>
      <c r="D15" s="14">
        <f>B15-C15</f>
        <v>11</v>
      </c>
      <c r="E15" s="15">
        <v>325</v>
      </c>
      <c r="F15" s="26">
        <f>(E15/B15)</f>
        <v>25</v>
      </c>
      <c r="G15" s="26">
        <f>(F15*C15)</f>
        <v>50</v>
      </c>
      <c r="H15" s="26">
        <f>(E15-G15)</f>
        <v>275</v>
      </c>
      <c r="I15" s="35" t="s">
        <v>30</v>
      </c>
      <c r="J15" s="39"/>
    </row>
    <row r="16" spans="1:10" ht="13.5" customHeight="1">
      <c r="A16" s="5" t="s">
        <v>37</v>
      </c>
      <c r="B16" s="9">
        <v>1</v>
      </c>
      <c r="C16" s="9">
        <v>1</v>
      </c>
      <c r="D16" s="14">
        <f>B16-C16</f>
        <v>0</v>
      </c>
      <c r="E16" s="15">
        <v>100</v>
      </c>
      <c r="F16" s="26">
        <f>(E16/B16)</f>
        <v>100</v>
      </c>
      <c r="G16" s="26">
        <f>(F16*C16)</f>
        <v>100</v>
      </c>
      <c r="H16" s="26">
        <f>(E16-G16)</f>
        <v>0</v>
      </c>
      <c r="I16" s="35" t="s">
        <v>38</v>
      </c>
      <c r="J16" s="39">
        <v>35077</v>
      </c>
    </row>
    <row r="17" spans="1:10" ht="13.5" customHeight="1">
      <c r="A17" s="5" t="s">
        <v>39</v>
      </c>
      <c r="B17" s="9">
        <v>52</v>
      </c>
      <c r="C17" s="9">
        <v>18</v>
      </c>
      <c r="D17" s="14">
        <f>B17-C17</f>
        <v>34</v>
      </c>
      <c r="E17" s="15">
        <v>208</v>
      </c>
      <c r="F17" s="26">
        <f>(E17/B17)</f>
        <v>4</v>
      </c>
      <c r="G17" s="26">
        <f>(F17*C17)</f>
        <v>72</v>
      </c>
      <c r="H17" s="26">
        <f>(E17-G17)</f>
        <v>136</v>
      </c>
      <c r="I17" s="35" t="s">
        <v>40</v>
      </c>
      <c r="J17" s="39"/>
    </row>
    <row r="18" spans="1:10" ht="13.5" customHeight="1">
      <c r="A18" s="5" t="s">
        <v>41</v>
      </c>
      <c r="B18" s="9">
        <v>4</v>
      </c>
      <c r="C18" s="9">
        <v>0</v>
      </c>
      <c r="D18" s="14">
        <f>B18-C18</f>
        <v>4</v>
      </c>
      <c r="E18" s="15">
        <v>28</v>
      </c>
      <c r="F18" s="26">
        <f>(E18/B18)</f>
        <v>7</v>
      </c>
      <c r="G18" s="26">
        <f>(F18*C18)</f>
        <v>0</v>
      </c>
      <c r="H18" s="26">
        <f>(E18-G18)</f>
        <v>28</v>
      </c>
      <c r="I18" s="35">
        <v>1</v>
      </c>
      <c r="J18" s="39"/>
    </row>
    <row r="19" spans="1:10" ht="13.5" customHeight="1">
      <c r="A19" s="5" t="s">
        <v>42</v>
      </c>
      <c r="B19" s="9">
        <v>13</v>
      </c>
      <c r="C19" s="9">
        <v>8</v>
      </c>
      <c r="D19" s="14">
        <f>B19-C19</f>
        <v>5</v>
      </c>
      <c r="E19" s="15">
        <v>650</v>
      </c>
      <c r="F19" s="26">
        <f>(E19/B19)</f>
        <v>50</v>
      </c>
      <c r="G19" s="26">
        <f>(F19*C19)</f>
        <v>400</v>
      </c>
      <c r="H19" s="26">
        <f>(E19-G19)</f>
        <v>250</v>
      </c>
      <c r="I19" s="35" t="s">
        <v>30</v>
      </c>
      <c r="J19" s="39"/>
    </row>
    <row r="20" spans="1:10" ht="13.5" customHeight="1">
      <c r="A20" s="5" t="s">
        <v>43</v>
      </c>
      <c r="B20" s="9">
        <v>4</v>
      </c>
      <c r="C20" s="9">
        <v>2</v>
      </c>
      <c r="D20" s="14">
        <f>B20-C20</f>
        <v>2</v>
      </c>
      <c r="E20" s="15">
        <v>25</v>
      </c>
      <c r="F20" s="26">
        <f>(E20/B20)</f>
        <v>6.25</v>
      </c>
      <c r="G20" s="26">
        <f>(F20*C20)</f>
        <v>12.5</v>
      </c>
      <c r="H20" s="26">
        <f>(E20-G20)</f>
        <v>12.5</v>
      </c>
      <c r="I20" s="35">
        <v>1</v>
      </c>
      <c r="J20" s="39"/>
    </row>
    <row r="21" spans="1:10" ht="13.5" customHeight="1">
      <c r="A21" s="5"/>
      <c r="B21" s="9">
        <v>1</v>
      </c>
      <c r="C21" s="9">
        <v>0</v>
      </c>
      <c r="D21" s="14">
        <f>B21-C21</f>
        <v>1</v>
      </c>
      <c r="E21" s="15">
        <v>0</v>
      </c>
      <c r="F21" s="26">
        <f>(E21/B21)</f>
        <v>0</v>
      </c>
      <c r="G21" s="26">
        <f>(F21*C21)</f>
        <v>0</v>
      </c>
      <c r="H21" s="26">
        <f>(E21-G21)</f>
        <v>0</v>
      </c>
      <c r="I21" s="35"/>
      <c r="J21" s="39"/>
    </row>
    <row r="22" spans="1:10" ht="13.5" customHeight="1">
      <c r="A22" s="5"/>
      <c r="B22" s="9">
        <v>1</v>
      </c>
      <c r="C22" s="9">
        <v>0</v>
      </c>
      <c r="D22" s="14">
        <f>B22-C22</f>
        <v>1</v>
      </c>
      <c r="E22" s="15">
        <v>0</v>
      </c>
      <c r="F22" s="26">
        <f>(E22/B22)</f>
        <v>0</v>
      </c>
      <c r="G22" s="26">
        <f>(F22*C22)</f>
        <v>0</v>
      </c>
      <c r="H22" s="26">
        <f>(E22-G22)</f>
        <v>0</v>
      </c>
      <c r="I22" s="35"/>
      <c r="J22" s="39"/>
    </row>
    <row r="23" spans="1:10" ht="13.5" customHeight="1">
      <c r="A23" s="5"/>
      <c r="B23" s="9">
        <v>1</v>
      </c>
      <c r="C23" s="9">
        <v>0</v>
      </c>
      <c r="D23" s="14">
        <f>B23-C23</f>
        <v>1</v>
      </c>
      <c r="E23" s="15">
        <v>0</v>
      </c>
      <c r="F23" s="26">
        <f>(E23/B23)</f>
        <v>0</v>
      </c>
      <c r="G23" s="26">
        <f>(F23*C23)</f>
        <v>0</v>
      </c>
      <c r="H23" s="26">
        <f>(E23-G23)</f>
        <v>0</v>
      </c>
      <c r="I23" s="35"/>
      <c r="J23" s="39"/>
    </row>
    <row r="24" spans="1:10" ht="13.5" customHeight="1">
      <c r="A24" s="5"/>
      <c r="B24" s="9">
        <v>1</v>
      </c>
      <c r="C24" s="9">
        <v>0</v>
      </c>
      <c r="D24" s="14">
        <f>B24-C24</f>
        <v>1</v>
      </c>
      <c r="E24" s="15">
        <v>0</v>
      </c>
      <c r="F24" s="26">
        <f>(E24/B24)</f>
        <v>0</v>
      </c>
      <c r="G24" s="26">
        <f>(F24*C24)</f>
        <v>0</v>
      </c>
      <c r="H24" s="26">
        <f>(E24-G24)</f>
        <v>0</v>
      </c>
      <c r="I24" s="35"/>
      <c r="J24" s="39"/>
    </row>
    <row r="25" spans="1:10" ht="13.5" customHeight="1">
      <c r="A25" s="5"/>
      <c r="B25" s="9">
        <v>1</v>
      </c>
      <c r="C25" s="9">
        <v>0</v>
      </c>
      <c r="D25" s="14">
        <f>B25-C25</f>
        <v>1</v>
      </c>
      <c r="E25" s="15">
        <v>0</v>
      </c>
      <c r="F25" s="26">
        <f>(E25/B25)</f>
        <v>0</v>
      </c>
      <c r="G25" s="26">
        <f>(F25*C25)</f>
        <v>0</v>
      </c>
      <c r="H25" s="26">
        <f>(E25-G25)</f>
        <v>0</v>
      </c>
      <c r="I25" s="36"/>
      <c r="J25" s="40"/>
    </row>
    <row r="26" spans="1:8" ht="42.75" customHeight="1">
      <c r="A26" s="6"/>
      <c r="B26" s="10" t="s">
        <v>17</v>
      </c>
      <c r="C26" s="12" t="s">
        <v>18</v>
      </c>
      <c r="D26" s="13" t="s">
        <v>19</v>
      </c>
      <c r="E26" s="16" t="s">
        <v>20</v>
      </c>
      <c r="F26" s="25" t="s">
        <v>21</v>
      </c>
      <c r="G26" s="25" t="s">
        <v>22</v>
      </c>
      <c r="H26" s="25" t="s">
        <v>44</v>
      </c>
    </row>
    <row r="27" spans="1:8" ht="13.5" customHeight="1">
      <c r="A27" s="7" t="s">
        <v>17</v>
      </c>
      <c r="B27" s="6">
        <f>SUM(B7:B25)</f>
        <v>155</v>
      </c>
      <c r="C27" s="6">
        <f>SUM(C7:C25)</f>
        <v>69</v>
      </c>
      <c r="D27" s="6">
        <f>B27-C27</f>
        <v>86</v>
      </c>
      <c r="E27" s="17">
        <f>SUM(E7:E25)</f>
        <v>3517.25</v>
      </c>
      <c r="F27" s="27">
        <f>SUM(F7:F25)</f>
        <v>639.5</v>
      </c>
      <c r="G27" s="17">
        <f>SUM(G7:G25)</f>
        <v>1037.75</v>
      </c>
      <c r="H27" s="27">
        <f>SUM(H7:H25)</f>
        <v>2479.5</v>
      </c>
    </row>
    <row r="28" ht="13.5" customHeight="1">
      <c r="I28" s="37" t="s">
        <v>45</v>
      </c>
    </row>
    <row r="30" spans="5:8" ht="39.75" customHeight="1">
      <c r="E30" s="19" t="s">
        <v>46</v>
      </c>
      <c r="F30" s="19" t="s">
        <v>47</v>
      </c>
      <c r="G30" s="30" t="s">
        <v>48</v>
      </c>
      <c r="H30" s="32" t="s">
        <v>49</v>
      </c>
    </row>
    <row r="31" spans="5:8" ht="13.5" customHeight="1">
      <c r="E31" s="20">
        <v>1126.12</v>
      </c>
      <c r="F31" s="29">
        <v>428.94</v>
      </c>
      <c r="G31" s="31">
        <f>(F31-G27)</f>
        <v>-608.81</v>
      </c>
      <c r="H31" s="33" t="str">
        <f>INDEX($AE$4:$AT$4,1,MATCH(G31,$AE$3:$AT$3))</f>
        <v>D</v>
      </c>
    </row>
    <row r="32" ht="13.5" customHeight="1"/>
    <row r="49" ht="39.75" customHeight="1"/>
    <row r="51" ht="39" customHeight="1"/>
    <row r="52" ht="13.5" customHeight="1"/>
    <row r="53" ht="13.5" customHeight="1"/>
    <row r="54" ht="13.5" customHeight="1"/>
    <row r="55" ht="33.75" customHeight="1"/>
    <row r="56" ht="13.5" customHeight="1"/>
    <row r="57" ht="13.5" customHeight="1"/>
    <row r="58" ht="13.5" customHeight="1"/>
  </sheetData>
  <sheetProtection/>
  <printOptions/>
  <pageMargins left="0.499" right="0.499" top="0.499" bottom="0.499" header="0.499" footer="0.499"/>
  <pageSetup firstPageNumber="1" useFirstPageNumber="1"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